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B58FE27D-C379-48A7-9674-D731A4CD7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С СБ" sheetId="6" r:id="rId1"/>
    <sheet name="КС СБ_план" sheetId="5" state="hidden" r:id="rId2"/>
  </sheets>
  <definedNames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'КС СБ'!$10:$10</definedName>
    <definedName name="_xlnm.Print_Titles" localSheetId="1">'КС СБ_план'!$6:$6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6" l="1"/>
  <c r="E15" i="6" l="1"/>
  <c r="E14" i="6"/>
  <c r="E16" i="6"/>
  <c r="E13" i="6"/>
  <c r="E17" i="6"/>
  <c r="E29" i="6"/>
  <c r="E12" i="6"/>
  <c r="G28" i="5" l="1"/>
  <c r="F28" i="5"/>
  <c r="E28" i="5"/>
  <c r="D28" i="5"/>
  <c r="J9" i="5" l="1"/>
  <c r="I8" i="5" l="1"/>
  <c r="J8" i="5"/>
  <c r="I9" i="5"/>
  <c r="I10" i="5"/>
  <c r="J10" i="5"/>
  <c r="I11" i="5"/>
  <c r="J11" i="5"/>
  <c r="I12" i="5"/>
  <c r="J12" i="5"/>
  <c r="I13" i="5"/>
  <c r="J13" i="5"/>
  <c r="I14" i="5"/>
  <c r="J14" i="5"/>
  <c r="I15" i="5"/>
  <c r="J15" i="5"/>
  <c r="I16" i="5"/>
  <c r="J16" i="5"/>
  <c r="I17" i="5"/>
  <c r="J17" i="5"/>
  <c r="I18" i="5"/>
  <c r="J18" i="5"/>
  <c r="I19" i="5"/>
  <c r="J19" i="5"/>
  <c r="I20" i="5"/>
  <c r="J20" i="5"/>
  <c r="I21" i="5"/>
  <c r="J21" i="5"/>
  <c r="I22" i="5"/>
  <c r="J22" i="5"/>
  <c r="I23" i="5"/>
  <c r="J23" i="5"/>
  <c r="I24" i="5"/>
  <c r="J24" i="5"/>
  <c r="I25" i="5"/>
  <c r="J25" i="5"/>
  <c r="I26" i="5"/>
  <c r="J26" i="5"/>
  <c r="I27" i="5"/>
  <c r="J27" i="5"/>
  <c r="J7" i="5"/>
  <c r="I7" i="5"/>
  <c r="I28" i="5" l="1"/>
  <c r="J28" i="5"/>
</calcChain>
</file>

<file path=xl/sharedStrings.xml><?xml version="1.0" encoding="utf-8"?>
<sst xmlns="http://schemas.openxmlformats.org/spreadsheetml/2006/main" count="83" uniqueCount="57">
  <si>
    <t>ИТОГО:</t>
  </si>
  <si>
    <t>ООО "КАРЕ"</t>
  </si>
  <si>
    <t>ГБУЗ КО "Городская больница № 2"</t>
  </si>
  <si>
    <t>ГБУЗ "Наркологический диспансер КО"</t>
  </si>
  <si>
    <t>ГБУЗ "Инфекционная больница КО"</t>
  </si>
  <si>
    <t>ГБУЗ "Детская областная больница КО"</t>
  </si>
  <si>
    <t xml:space="preserve">Наименование медицинских организаций </t>
  </si>
  <si>
    <t xml:space="preserve">код </t>
  </si>
  <si>
    <t>№ п/п</t>
  </si>
  <si>
    <t>Сверх базовая Программа ОМС</t>
  </si>
  <si>
    <t>Приложение № 3.2</t>
  </si>
  <si>
    <t>ОМП</t>
  </si>
  <si>
    <t>ОФС</t>
  </si>
  <si>
    <t>ГБУЗ КО "Межрайонная больница №1"</t>
  </si>
  <si>
    <t xml:space="preserve">к протоколу № 14 заседания Комиссии </t>
  </si>
  <si>
    <t>от 30 декабря 2022 года</t>
  </si>
  <si>
    <t xml:space="preserve">Объемы медицинской помощи и объемы финансовых средств  в системе обязательного медицинского страхования в стационарных условиях на 2023 год </t>
  </si>
  <si>
    <t>ОФС, по спец.  МП,тыс. руб.</t>
  </si>
  <si>
    <t>ОФС по пал. МП,тыс. руб.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</si>
  <si>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</si>
  <si>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</si>
  <si>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</si>
  <si>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</si>
  <si>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"Краснознаменская ЦРБ"</t>
  </si>
  <si>
    <t>ГБУЗ КО "Нестеровская ЦРБ"</t>
  </si>
  <si>
    <t>ГБУЗ КО "Славская ЦРБ"</t>
  </si>
  <si>
    <t>ГБУЗ КО "Светловская ЦГБ"</t>
  </si>
  <si>
    <t>ГБУЗ КО "Черняховская ИБ"</t>
  </si>
  <si>
    <t>ГБУЗ "ЦСВМП КО"</t>
  </si>
  <si>
    <t>ГБУЗ "Психбольница КО № 1"</t>
  </si>
  <si>
    <t>ГБУЗ "Психбольница КО № 2"</t>
  </si>
  <si>
    <t>ГБУЗ "Противо ТД КО"</t>
  </si>
  <si>
    <t>ГБУЗ "Советский противо ТД"</t>
  </si>
  <si>
    <t>Объемы медицинской помощи и объемы финансовых средств  в системе обязательного медицинского страхования в стационарных условиях в 2023 г.</t>
  </si>
  <si>
    <t>Справочно * стоимость койко-дня по паллиативной помощи на 2023 год составит :  1 929 рублей 13 копеек. Коэффициент индексации для ГБУЗ КО "Городская больница № 2" составит: 1,789.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</si>
  <si>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</si>
  <si>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</si>
  <si>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</si>
  <si>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</si>
  <si>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</si>
  <si>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</si>
  <si>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ОМП -</t>
  </si>
  <si>
    <t>Объемы медицинской помощи</t>
  </si>
  <si>
    <t>ОФС -</t>
  </si>
  <si>
    <t>Объемы финансовых средств</t>
  </si>
  <si>
    <t>ГБУЗ "Центр специализированных видов медицинской помощи КО"</t>
  </si>
  <si>
    <t>ГБУЗ "Психиатрическая больница КО № 1"</t>
  </si>
  <si>
    <t>ГБУЗ "Психиатрическая больница КО № 2"</t>
  </si>
  <si>
    <t>ГБУЗ "Противотуберкулезный диспансер КО"</t>
  </si>
  <si>
    <t>ГБУЗ "Советский противотуберкулезный диспансер"</t>
  </si>
  <si>
    <t>ГБУЗ КО "Черняховская инфекционная больница"</t>
  </si>
  <si>
    <t>ГБУЗ КО "Светловская ЦРБ"</t>
  </si>
  <si>
    <t>ЦРБ-</t>
  </si>
  <si>
    <t>Центральная районная больница</t>
  </si>
  <si>
    <t xml:space="preserve">к Выписке из Протокола заседания № 2 </t>
  </si>
  <si>
    <t>Комиссии от 29.02.2024 года</t>
  </si>
  <si>
    <t xml:space="preserve">Приложение №19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</si>
</sst>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vertical="top"/>
    </xf>
    <xf numFmtId="164" fontId="2" fillId="0" borderId="0" xfId="1" applyNumberFormat="1" applyFont="1" applyAlignment="1">
      <alignment vertical="top"/>
    </xf>
    <xf numFmtId="3" fontId="2" fillId="0" borderId="0" xfId="1" applyNumberFormat="1" applyFont="1" applyAlignment="1">
      <alignment vertical="top"/>
    </xf>
    <xf numFmtId="0" fontId="3" fillId="0" borderId="0" xfId="1" applyFont="1" applyAlignment="1">
      <alignment vertical="top"/>
    </xf>
    <xf numFmtId="4" fontId="2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3" fontId="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0" fontId="8" fillId="0" borderId="4" xfId="1" applyFont="1" applyBorder="1" applyAlignment="1">
      <alignment horizontal="center" vertical="center" wrapText="1"/>
    </xf>
    <xf numFmtId="0" fontId="9" fillId="0" borderId="4" xfId="1" applyFont="1" applyBorder="1" applyAlignment="1">
      <alignment vertical="top" wrapText="1"/>
    </xf>
    <xf numFmtId="3" fontId="8" fillId="0" borderId="4" xfId="1" applyNumberFormat="1" applyFont="1" applyBorder="1" applyAlignment="1">
      <alignment horizontal="center" vertical="center"/>
    </xf>
    <xf numFmtId="4" fontId="8" fillId="0" borderId="4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3" fontId="4" fillId="0" borderId="2" xfId="1" applyNumberFormat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vertical="top" wrapText="1"/>
    </xf>
    <xf numFmtId="3" fontId="3" fillId="0" borderId="0" xfId="1" applyNumberFormat="1" applyFont="1" applyAlignment="1">
      <alignment vertical="top"/>
    </xf>
    <xf numFmtId="0" fontId="2" fillId="0" borderId="0" xfId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3" fontId="11" fillId="0" borderId="4" xfId="1" applyNumberFormat="1" applyFont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3" fontId="8" fillId="0" borderId="4" xfId="1" applyNumberFormat="1" applyFont="1" applyBorder="1" applyAlignment="1">
      <alignment horizontal="center" vertical="top"/>
    </xf>
    <xf numFmtId="4" fontId="8" fillId="0" borderId="4" xfId="1" applyNumberFormat="1" applyFont="1" applyBorder="1" applyAlignment="1">
      <alignment horizontal="center" vertical="top"/>
    </xf>
    <xf numFmtId="3" fontId="9" fillId="0" borderId="4" xfId="1" applyNumberFormat="1" applyFont="1" applyBorder="1" applyAlignment="1">
      <alignment horizontal="center" vertical="top"/>
    </xf>
    <xf numFmtId="4" fontId="9" fillId="0" borderId="4" xfId="1" applyNumberFormat="1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/>
    </xf>
    <xf numFmtId="0" fontId="4" fillId="0" borderId="4" xfId="1" applyFont="1" applyBorder="1" applyAlignment="1">
      <alignment horizontal="center" vertical="center" wrapText="1"/>
    </xf>
    <xf numFmtId="3" fontId="12" fillId="0" borderId="4" xfId="1" applyNumberFormat="1" applyFont="1" applyBorder="1" applyAlignment="1">
      <alignment horizontal="center" vertical="top" wrapText="1"/>
    </xf>
    <xf numFmtId="164" fontId="12" fillId="0" borderId="4" xfId="1" applyNumberFormat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top"/>
    </xf>
    <xf numFmtId="0" fontId="13" fillId="0" borderId="0" xfId="1" applyFont="1" applyAlignment="1">
      <alignment vertical="top"/>
    </xf>
    <xf numFmtId="164" fontId="2" fillId="0" borderId="0" xfId="1" applyNumberFormat="1" applyFont="1" applyAlignment="1">
      <alignment horizontal="right" vertical="top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vertical="top" wrapText="1"/>
    </xf>
    <xf numFmtId="3" fontId="9" fillId="0" borderId="0" xfId="1" applyNumberFormat="1" applyFont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1258-8865-4675-A227-5FD3FE2A6959}">
  <sheetPr>
    <pageSetUpPr fitToPage="1"/>
  </sheetPr>
  <dimension ref="A1:H39"/>
  <sheetViews>
    <sheetView tabSelected="1" zoomScaleNormal="100" workbookViewId="0">
      <pane xSplit="3" ySplit="10" topLeftCell="D28" activePane="bottomRight" state="frozen"/>
      <selection pane="topRight" activeCell="D1" sqref="D1"/>
      <selection pane="bottomLeft" activeCell="A8" sqref="A8"/>
      <selection pane="bottomRight" activeCell="G1" sqref="G1"/>
    </sheetView>
  </sheetViews>
  <sheetFormatPr defaultColWidth="9.140625" defaultRowHeight="27" customHeight="1" x14ac:dyDescent="0.25"/>
  <cols>
    <col min="1" max="1" width="5.85546875" style="1" customWidth="1"/>
    <col min="2" max="2" width="12" style="1" hidden="1" customWidth="1"/>
    <col min="3" max="3" width="42.85546875" style="1" customWidth="1"/>
    <col min="4" max="4" width="12.140625" style="3" customWidth="1"/>
    <col min="5" max="5" width="13.7109375" style="2" customWidth="1"/>
    <col min="6" max="6" width="10.7109375" style="3" customWidth="1"/>
    <col min="7" max="7" width="15.5703125" style="2" customWidth="1"/>
    <col min="8" max="8" width="4.140625" style="5" customWidth="1"/>
    <col min="9" max="16384" width="9.140625" style="1"/>
  </cols>
  <sheetData>
    <row r="1" spans="1:7" ht="15" customHeight="1" x14ac:dyDescent="0.25">
      <c r="G1" s="40" t="s">
        <v>56</v>
      </c>
    </row>
    <row r="2" spans="1:7" ht="15" customHeight="1" x14ac:dyDescent="0.25">
      <c r="G2" s="40" t="s">
        <v>54</v>
      </c>
    </row>
    <row r="3" spans="1:7" ht="15" customHeight="1" x14ac:dyDescent="0.25">
      <c r="G3" s="40" t="s">
        <v>55</v>
      </c>
    </row>
    <row r="4" spans="1:7" ht="12" customHeight="1" x14ac:dyDescent="0.25"/>
    <row r="5" spans="1:7" ht="15.75" customHeight="1" x14ac:dyDescent="0.25">
      <c r="B5" s="32"/>
      <c r="C5" s="32"/>
      <c r="D5" s="32"/>
      <c r="E5" s="32"/>
      <c r="F5" s="32"/>
      <c r="G5" s="33" t="s">
        <v>10</v>
      </c>
    </row>
    <row r="6" spans="1:7" ht="15.75" customHeight="1" x14ac:dyDescent="0.25">
      <c r="B6" s="32"/>
      <c r="C6" s="32"/>
      <c r="D6" s="32"/>
      <c r="E6" s="32"/>
      <c r="F6" s="32"/>
      <c r="G6" s="33" t="s">
        <v>14</v>
      </c>
    </row>
    <row r="7" spans="1:7" ht="15.75" customHeight="1" x14ac:dyDescent="0.25">
      <c r="B7" s="32"/>
      <c r="C7" s="32"/>
      <c r="D7" s="32"/>
      <c r="E7" s="32"/>
      <c r="F7" s="32"/>
      <c r="G7" s="33" t="s">
        <v>15</v>
      </c>
    </row>
    <row r="8" spans="1:7" ht="39.75" customHeight="1" x14ac:dyDescent="0.25">
      <c r="A8" s="45" t="s">
        <v>33</v>
      </c>
      <c r="B8" s="45"/>
      <c r="C8" s="45"/>
      <c r="D8" s="45"/>
      <c r="E8" s="45"/>
      <c r="F8" s="45"/>
      <c r="G8" s="45"/>
    </row>
    <row r="9" spans="1:7" ht="27" customHeight="1" x14ac:dyDescent="0.25">
      <c r="A9" s="46" t="s">
        <v>9</v>
      </c>
      <c r="B9" s="46"/>
      <c r="C9" s="46"/>
      <c r="D9" s="46"/>
      <c r="E9" s="46"/>
      <c r="F9" s="46"/>
      <c r="G9" s="46"/>
    </row>
    <row r="10" spans="1:7" ht="35.25" customHeight="1" x14ac:dyDescent="0.25">
      <c r="A10" s="34" t="s">
        <v>8</v>
      </c>
      <c r="B10" s="34" t="s">
        <v>7</v>
      </c>
      <c r="C10" s="34" t="s">
        <v>6</v>
      </c>
      <c r="D10" s="35" t="s">
        <v>11</v>
      </c>
      <c r="E10" s="36" t="s">
        <v>17</v>
      </c>
      <c r="F10" s="35" t="s">
        <v>11</v>
      </c>
      <c r="G10" s="36" t="s">
        <v>18</v>
      </c>
    </row>
    <row r="11" spans="1:7" ht="15.75" x14ac:dyDescent="0.25">
      <c r="A11" s="37">
        <v>1</v>
      </c>
      <c r="B11" s="37">
        <v>390800</v>
      </c>
      <c r="C11" s="11" t="s">
        <v>5</v>
      </c>
      <c r="D11" s="30"/>
      <c r="E11" s="31"/>
      <c r="F11" s="30">
        <v>110</v>
      </c>
      <c r="G11" s="31">
        <v>3578.5361499999999</v>
      </c>
    </row>
    <row r="12" spans="1:7" ht="31.5" x14ac:dyDescent="0.25">
      <c r="A12" s="37">
        <v>2</v>
      </c>
      <c r="B12" s="37">
        <v>390050</v>
      </c>
      <c r="C12" s="11" t="s">
        <v>45</v>
      </c>
      <c r="D12" s="30">
        <v>728</v>
      </c>
      <c r="E12" s="31">
        <f>'КС СБ_план'!E8+4.86601</f>
        <v>17323.050210000001</v>
      </c>
      <c r="F12" s="30"/>
      <c r="G12" s="31"/>
    </row>
    <row r="13" spans="1:7" ht="15.75" x14ac:dyDescent="0.25">
      <c r="A13" s="37">
        <v>3</v>
      </c>
      <c r="B13" s="37">
        <v>391100</v>
      </c>
      <c r="C13" s="11" t="s">
        <v>4</v>
      </c>
      <c r="D13" s="30">
        <v>427</v>
      </c>
      <c r="E13" s="31">
        <f>'КС СБ_план'!E9+0.51944</f>
        <v>43495.843339999999</v>
      </c>
      <c r="F13" s="30">
        <v>28</v>
      </c>
      <c r="G13" s="31">
        <v>2156.7673399999999</v>
      </c>
    </row>
    <row r="14" spans="1:7" ht="19.5" customHeight="1" x14ac:dyDescent="0.25">
      <c r="A14" s="37">
        <v>4</v>
      </c>
      <c r="B14" s="37">
        <v>390650</v>
      </c>
      <c r="C14" s="11" t="s">
        <v>46</v>
      </c>
      <c r="D14" s="30">
        <v>1742</v>
      </c>
      <c r="E14" s="31">
        <f>'КС СБ_план'!E10+1147.5562</f>
        <v>211056.88979999998</v>
      </c>
      <c r="F14" s="30"/>
      <c r="G14" s="31"/>
    </row>
    <row r="15" spans="1:7" ht="18.75" customHeight="1" x14ac:dyDescent="0.25">
      <c r="A15" s="37">
        <v>5</v>
      </c>
      <c r="B15" s="37">
        <v>391210</v>
      </c>
      <c r="C15" s="11" t="s">
        <v>47</v>
      </c>
      <c r="D15" s="30">
        <v>3401</v>
      </c>
      <c r="E15" s="31">
        <f>'КС СБ_план'!E11+4912.52901</f>
        <v>305627.25381000002</v>
      </c>
      <c r="F15" s="30"/>
      <c r="G15" s="31"/>
    </row>
    <row r="16" spans="1:7" ht="31.5" x14ac:dyDescent="0.25">
      <c r="A16" s="37">
        <v>6</v>
      </c>
      <c r="B16" s="37">
        <v>391150</v>
      </c>
      <c r="C16" s="11" t="s">
        <v>48</v>
      </c>
      <c r="D16" s="30">
        <v>479</v>
      </c>
      <c r="E16" s="31">
        <f>'КС СБ_план'!E12+4005.04279</f>
        <v>211824.73609000002</v>
      </c>
      <c r="F16" s="30"/>
      <c r="G16" s="31"/>
    </row>
    <row r="17" spans="1:8" ht="31.5" x14ac:dyDescent="0.25">
      <c r="A17" s="37">
        <v>7</v>
      </c>
      <c r="B17" s="37">
        <v>391160</v>
      </c>
      <c r="C17" s="11" t="s">
        <v>49</v>
      </c>
      <c r="D17" s="30">
        <v>70</v>
      </c>
      <c r="E17" s="31">
        <f>'КС СБ_план'!E13-343.8738</f>
        <v>29594.603999999999</v>
      </c>
      <c r="F17" s="30"/>
      <c r="G17" s="31"/>
      <c r="H17" s="6"/>
    </row>
    <row r="18" spans="1:8" ht="15.75" x14ac:dyDescent="0.25">
      <c r="A18" s="37">
        <v>8</v>
      </c>
      <c r="B18" s="37">
        <v>391240</v>
      </c>
      <c r="C18" s="11" t="s">
        <v>3</v>
      </c>
      <c r="D18" s="30">
        <v>2069</v>
      </c>
      <c r="E18" s="31">
        <f>'КС СБ_план'!E14+3244.60116</f>
        <v>124468.57846</v>
      </c>
      <c r="F18" s="30"/>
      <c r="G18" s="31"/>
    </row>
    <row r="19" spans="1:8" ht="15.75" x14ac:dyDescent="0.25">
      <c r="A19" s="37">
        <v>9</v>
      </c>
      <c r="B19" s="37">
        <v>390100</v>
      </c>
      <c r="C19" s="11" t="s">
        <v>2</v>
      </c>
      <c r="D19" s="30"/>
      <c r="E19" s="31"/>
      <c r="F19" s="30">
        <v>505</v>
      </c>
      <c r="G19" s="31">
        <v>116267.81369</v>
      </c>
      <c r="H19" s="6"/>
    </row>
    <row r="20" spans="1:8" ht="16.5" customHeight="1" x14ac:dyDescent="0.25">
      <c r="A20" s="37">
        <v>10</v>
      </c>
      <c r="B20" s="37">
        <v>390200</v>
      </c>
      <c r="C20" s="11" t="s">
        <v>19</v>
      </c>
      <c r="D20" s="30"/>
      <c r="E20" s="31"/>
      <c r="F20" s="30">
        <v>181</v>
      </c>
      <c r="G20" s="31">
        <v>10504.11285</v>
      </c>
    </row>
    <row r="21" spans="1:8" ht="16.5" customHeight="1" x14ac:dyDescent="0.25">
      <c r="A21" s="37">
        <v>11</v>
      </c>
      <c r="B21" s="37">
        <v>390160</v>
      </c>
      <c r="C21" s="11" t="s">
        <v>20</v>
      </c>
      <c r="D21" s="30"/>
      <c r="E21" s="31"/>
      <c r="F21" s="30">
        <v>222</v>
      </c>
      <c r="G21" s="31">
        <v>7643.21306</v>
      </c>
    </row>
    <row r="22" spans="1:8" ht="16.5" customHeight="1" x14ac:dyDescent="0.25">
      <c r="A22" s="37">
        <v>12</v>
      </c>
      <c r="B22" s="37">
        <v>390210</v>
      </c>
      <c r="C22" s="11" t="s">
        <v>21</v>
      </c>
      <c r="D22" s="30"/>
      <c r="E22" s="31"/>
      <c r="F22" s="30">
        <v>36</v>
      </c>
      <c r="G22" s="31">
        <v>1267.43841</v>
      </c>
    </row>
    <row r="23" spans="1:8" ht="16.5" customHeight="1" x14ac:dyDescent="0.25">
      <c r="A23" s="37">
        <v>13</v>
      </c>
      <c r="B23" s="37">
        <v>390230</v>
      </c>
      <c r="C23" s="11" t="s">
        <v>22</v>
      </c>
      <c r="D23" s="30"/>
      <c r="E23" s="31"/>
      <c r="F23" s="30">
        <v>7</v>
      </c>
      <c r="G23" s="31">
        <v>1931.0591299999999</v>
      </c>
    </row>
    <row r="24" spans="1:8" ht="16.5" customHeight="1" x14ac:dyDescent="0.25">
      <c r="A24" s="37">
        <v>14</v>
      </c>
      <c r="B24" s="37">
        <v>390290</v>
      </c>
      <c r="C24" s="11" t="s">
        <v>23</v>
      </c>
      <c r="D24" s="30"/>
      <c r="E24" s="31"/>
      <c r="F24" s="30">
        <v>95</v>
      </c>
      <c r="G24" s="31">
        <v>4143.77124</v>
      </c>
    </row>
    <row r="25" spans="1:8" ht="16.5" customHeight="1" x14ac:dyDescent="0.25">
      <c r="A25" s="37">
        <v>15</v>
      </c>
      <c r="B25" s="37">
        <v>390250</v>
      </c>
      <c r="C25" s="11" t="s">
        <v>24</v>
      </c>
      <c r="D25" s="30"/>
      <c r="E25" s="31"/>
      <c r="F25" s="30">
        <v>22</v>
      </c>
      <c r="G25" s="31">
        <v>827.59676999999999</v>
      </c>
    </row>
    <row r="26" spans="1:8" ht="15.75" x14ac:dyDescent="0.25">
      <c r="A26" s="37">
        <v>16</v>
      </c>
      <c r="B26" s="37">
        <v>390480</v>
      </c>
      <c r="C26" s="11" t="s">
        <v>13</v>
      </c>
      <c r="D26" s="30"/>
      <c r="E26" s="31"/>
      <c r="F26" s="30">
        <v>167</v>
      </c>
      <c r="G26" s="31">
        <v>13332.217430000001</v>
      </c>
    </row>
    <row r="27" spans="1:8" ht="15.75" x14ac:dyDescent="0.25">
      <c r="A27" s="37">
        <v>17</v>
      </c>
      <c r="B27" s="37">
        <v>390180</v>
      </c>
      <c r="C27" s="11" t="s">
        <v>51</v>
      </c>
      <c r="D27" s="30"/>
      <c r="E27" s="31"/>
      <c r="F27" s="30">
        <v>30</v>
      </c>
      <c r="G27" s="31">
        <v>3003.6554100000003</v>
      </c>
    </row>
    <row r="28" spans="1:8" ht="15" customHeight="1" x14ac:dyDescent="0.25">
      <c r="A28" s="37">
        <v>18</v>
      </c>
      <c r="B28" s="37">
        <v>390270</v>
      </c>
      <c r="C28" s="11" t="s">
        <v>25</v>
      </c>
      <c r="D28" s="30"/>
      <c r="E28" s="31"/>
      <c r="F28" s="30">
        <v>7</v>
      </c>
      <c r="G28" s="31">
        <v>395.47165000000001</v>
      </c>
    </row>
    <row r="29" spans="1:8" ht="33.75" customHeight="1" x14ac:dyDescent="0.25">
      <c r="A29" s="37">
        <v>19</v>
      </c>
      <c r="B29" s="37">
        <v>390285</v>
      </c>
      <c r="C29" s="11" t="s">
        <v>50</v>
      </c>
      <c r="D29" s="30">
        <v>44</v>
      </c>
      <c r="E29" s="31">
        <f>'КС СБ_план'!E25+1376.00392</f>
        <v>11774.090619999999</v>
      </c>
      <c r="F29" s="30"/>
      <c r="G29" s="31"/>
    </row>
    <row r="30" spans="1:8" ht="15.75" x14ac:dyDescent="0.25">
      <c r="A30" s="37">
        <v>20</v>
      </c>
      <c r="B30" s="37">
        <v>392360</v>
      </c>
      <c r="C30" s="11" t="s">
        <v>1</v>
      </c>
      <c r="D30" s="30"/>
      <c r="E30" s="31"/>
      <c r="F30" s="30">
        <v>25</v>
      </c>
      <c r="G30" s="31">
        <v>1419.83968</v>
      </c>
    </row>
    <row r="31" spans="1:8" s="4" customFormat="1" ht="27" customHeight="1" x14ac:dyDescent="0.25">
      <c r="A31" s="41"/>
      <c r="B31" s="41"/>
      <c r="C31" s="42"/>
      <c r="D31" s="43"/>
      <c r="E31" s="44"/>
      <c r="F31" s="43"/>
      <c r="G31" s="44"/>
      <c r="H31" s="6"/>
    </row>
    <row r="32" spans="1:8" ht="34.5" customHeight="1" x14ac:dyDescent="0.25">
      <c r="A32" s="47" t="s">
        <v>34</v>
      </c>
      <c r="B32" s="47"/>
      <c r="C32" s="47"/>
      <c r="D32" s="47"/>
      <c r="E32" s="47"/>
      <c r="F32" s="47"/>
      <c r="G32" s="47"/>
    </row>
    <row r="33" spans="1:3" ht="13.5" customHeight="1" x14ac:dyDescent="0.25"/>
    <row r="34" spans="1:3" ht="17.25" customHeight="1" x14ac:dyDescent="0.25">
      <c r="A34" s="38" t="s">
        <v>35</v>
      </c>
      <c r="B34" s="39"/>
      <c r="C34" s="39" t="s">
        <v>36</v>
      </c>
    </row>
    <row r="35" spans="1:3" ht="17.25" customHeight="1" x14ac:dyDescent="0.25">
      <c r="A35" s="38" t="s">
        <v>37</v>
      </c>
      <c r="B35" s="39"/>
      <c r="C35" s="39" t="s">
        <v>38</v>
      </c>
    </row>
    <row r="36" spans="1:3" ht="17.25" customHeight="1" x14ac:dyDescent="0.25">
      <c r="A36" s="38" t="s">
        <v>39</v>
      </c>
      <c r="B36" s="39"/>
      <c r="C36" s="39" t="s">
        <v>40</v>
      </c>
    </row>
    <row r="37" spans="1:3" ht="17.25" customHeight="1" x14ac:dyDescent="0.25">
      <c r="A37" s="38" t="s">
        <v>41</v>
      </c>
      <c r="B37" s="39"/>
      <c r="C37" s="39" t="s">
        <v>42</v>
      </c>
    </row>
    <row r="38" spans="1:3" ht="17.25" customHeight="1" x14ac:dyDescent="0.25">
      <c r="A38" s="38" t="s">
        <v>43</v>
      </c>
      <c r="B38" s="39"/>
      <c r="C38" s="39" t="s">
        <v>44</v>
      </c>
    </row>
    <row r="39" spans="1:3" ht="27" customHeight="1" x14ac:dyDescent="0.25">
      <c r="A39" s="38" t="s">
        <v>52</v>
      </c>
      <c r="B39" s="39"/>
      <c r="C39" s="39" t="s">
        <v>53</v>
      </c>
    </row>
  </sheetData>
  <mergeCells count="3">
    <mergeCell ref="A8:G8"/>
    <mergeCell ref="A9:G9"/>
    <mergeCell ref="A32:G32"/>
  </mergeCells>
  <pageMargins left="0.78740157480314965" right="0.19685039370078741" top="0.39370078740157483" bottom="0.39370078740157483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10" sqref="D10"/>
    </sheetView>
  </sheetViews>
  <sheetFormatPr defaultColWidth="9.140625" defaultRowHeight="27" customHeight="1" x14ac:dyDescent="0.25"/>
  <cols>
    <col min="1" max="1" width="5.85546875" style="1" customWidth="1"/>
    <col min="2" max="2" width="12" style="1" customWidth="1"/>
    <col min="3" max="3" width="42.85546875" style="1" customWidth="1"/>
    <col min="4" max="4" width="12.140625" style="3" customWidth="1"/>
    <col min="5" max="5" width="13.7109375" style="2" customWidth="1"/>
    <col min="6" max="6" width="10.7109375" style="3" customWidth="1"/>
    <col min="7" max="7" width="15.5703125" style="2" customWidth="1"/>
    <col min="8" max="8" width="4.140625" style="5" customWidth="1"/>
    <col min="9" max="9" width="9.140625" style="1"/>
    <col min="10" max="10" width="14" style="1" customWidth="1"/>
    <col min="11" max="16384" width="9.140625" style="1"/>
  </cols>
  <sheetData>
    <row r="1" spans="1:10" ht="17.25" hidden="1" customHeight="1" x14ac:dyDescent="0.25">
      <c r="B1" s="23"/>
      <c r="C1" s="23"/>
      <c r="D1" s="23"/>
      <c r="E1" s="23"/>
      <c r="F1" s="23"/>
      <c r="G1" s="24" t="s">
        <v>10</v>
      </c>
    </row>
    <row r="2" spans="1:10" ht="17.25" hidden="1" customHeight="1" x14ac:dyDescent="0.25">
      <c r="B2" s="23"/>
      <c r="C2" s="23"/>
      <c r="D2" s="23"/>
      <c r="E2" s="23"/>
      <c r="F2" s="23"/>
      <c r="G2" s="24" t="s">
        <v>14</v>
      </c>
    </row>
    <row r="3" spans="1:10" ht="17.25" hidden="1" customHeight="1" x14ac:dyDescent="0.25">
      <c r="B3" s="23"/>
      <c r="C3" s="23"/>
      <c r="D3" s="23"/>
      <c r="E3" s="23"/>
      <c r="F3" s="23"/>
      <c r="G3" s="24" t="s">
        <v>15</v>
      </c>
    </row>
    <row r="4" spans="1:10" ht="40.5" hidden="1" customHeight="1" x14ac:dyDescent="0.25">
      <c r="A4" s="45" t="s">
        <v>16</v>
      </c>
      <c r="B4" s="45"/>
      <c r="C4" s="45"/>
      <c r="D4" s="45"/>
      <c r="E4" s="45"/>
      <c r="F4" s="45"/>
      <c r="G4" s="45"/>
    </row>
    <row r="5" spans="1:10" ht="27" customHeight="1" x14ac:dyDescent="0.25">
      <c r="A5" s="46" t="s">
        <v>9</v>
      </c>
      <c r="B5" s="46"/>
      <c r="C5" s="46"/>
      <c r="D5" s="46"/>
      <c r="E5" s="46"/>
      <c r="F5" s="46"/>
      <c r="G5" s="46"/>
      <c r="J5" s="22">
        <v>9</v>
      </c>
    </row>
    <row r="6" spans="1:10" ht="35.25" customHeight="1" x14ac:dyDescent="0.25">
      <c r="A6" s="19" t="s">
        <v>8</v>
      </c>
      <c r="B6" s="19" t="s">
        <v>7</v>
      </c>
      <c r="C6" s="19" t="s">
        <v>6</v>
      </c>
      <c r="D6" s="25" t="s">
        <v>11</v>
      </c>
      <c r="E6" s="26" t="s">
        <v>17</v>
      </c>
      <c r="F6" s="25" t="s">
        <v>11</v>
      </c>
      <c r="G6" s="26" t="s">
        <v>18</v>
      </c>
      <c r="I6" s="22" t="s">
        <v>11</v>
      </c>
      <c r="J6" s="22" t="s">
        <v>12</v>
      </c>
    </row>
    <row r="7" spans="1:10" ht="15.75" x14ac:dyDescent="0.25">
      <c r="A7" s="27">
        <v>1</v>
      </c>
      <c r="B7" s="27">
        <v>390800</v>
      </c>
      <c r="C7" s="11" t="s">
        <v>5</v>
      </c>
      <c r="D7" s="28"/>
      <c r="E7" s="29"/>
      <c r="F7" s="28">
        <v>204</v>
      </c>
      <c r="G7" s="29">
        <v>6852.5448100000003</v>
      </c>
      <c r="I7" s="3">
        <f>D7+F7</f>
        <v>204</v>
      </c>
      <c r="J7" s="5">
        <f>E7+G7</f>
        <v>6852.5448100000003</v>
      </c>
    </row>
    <row r="8" spans="1:10" ht="15.75" x14ac:dyDescent="0.25">
      <c r="A8" s="27">
        <v>2</v>
      </c>
      <c r="B8" s="27">
        <v>390050</v>
      </c>
      <c r="C8" s="11" t="s">
        <v>28</v>
      </c>
      <c r="D8" s="28">
        <v>730</v>
      </c>
      <c r="E8" s="29">
        <v>17318.1842</v>
      </c>
      <c r="F8" s="28"/>
      <c r="G8" s="29"/>
      <c r="I8" s="3">
        <f t="shared" ref="I8:I27" si="0">D8+F8</f>
        <v>730</v>
      </c>
      <c r="J8" s="5">
        <f t="shared" ref="J8:J27" si="1">E8+G8</f>
        <v>17318.1842</v>
      </c>
    </row>
    <row r="9" spans="1:10" ht="15.75" x14ac:dyDescent="0.25">
      <c r="A9" s="27">
        <v>3</v>
      </c>
      <c r="B9" s="27">
        <v>391100</v>
      </c>
      <c r="C9" s="11" t="s">
        <v>4</v>
      </c>
      <c r="D9" s="28">
        <v>417</v>
      </c>
      <c r="E9" s="29">
        <v>43495.323900000003</v>
      </c>
      <c r="F9" s="28">
        <v>28</v>
      </c>
      <c r="G9" s="29">
        <v>2426.8358600000001</v>
      </c>
      <c r="I9" s="3">
        <f t="shared" si="0"/>
        <v>445</v>
      </c>
      <c r="J9" s="5">
        <f>E9+G9</f>
        <v>45922.159760000002</v>
      </c>
    </row>
    <row r="10" spans="1:10" ht="15.75" x14ac:dyDescent="0.25">
      <c r="A10" s="27">
        <v>4</v>
      </c>
      <c r="B10" s="27">
        <v>390650</v>
      </c>
      <c r="C10" s="11" t="s">
        <v>29</v>
      </c>
      <c r="D10" s="28">
        <v>1847</v>
      </c>
      <c r="E10" s="29">
        <v>209909.33359999998</v>
      </c>
      <c r="F10" s="28"/>
      <c r="G10" s="29"/>
      <c r="I10" s="3">
        <f t="shared" si="0"/>
        <v>1847</v>
      </c>
      <c r="J10" s="5">
        <f t="shared" si="1"/>
        <v>209909.33359999998</v>
      </c>
    </row>
    <row r="11" spans="1:10" ht="15.75" x14ac:dyDescent="0.25">
      <c r="A11" s="27">
        <v>5</v>
      </c>
      <c r="B11" s="27">
        <v>391210</v>
      </c>
      <c r="C11" s="11" t="s">
        <v>30</v>
      </c>
      <c r="D11" s="28">
        <v>2646</v>
      </c>
      <c r="E11" s="29">
        <v>300714.72480000003</v>
      </c>
      <c r="F11" s="28"/>
      <c r="G11" s="29"/>
      <c r="I11" s="3">
        <f t="shared" si="0"/>
        <v>2646</v>
      </c>
      <c r="J11" s="5">
        <f t="shared" si="1"/>
        <v>300714.72480000003</v>
      </c>
    </row>
    <row r="12" spans="1:10" ht="15.75" x14ac:dyDescent="0.25">
      <c r="A12" s="27">
        <v>6</v>
      </c>
      <c r="B12" s="27">
        <v>391150</v>
      </c>
      <c r="C12" s="11" t="s">
        <v>31</v>
      </c>
      <c r="D12" s="28">
        <v>1069</v>
      </c>
      <c r="E12" s="29">
        <v>207819.69330000001</v>
      </c>
      <c r="F12" s="28"/>
      <c r="G12" s="29"/>
      <c r="I12" s="3">
        <f t="shared" si="0"/>
        <v>1069</v>
      </c>
      <c r="J12" s="5">
        <f t="shared" si="1"/>
        <v>207819.69330000001</v>
      </c>
    </row>
    <row r="13" spans="1:10" ht="15.75" x14ac:dyDescent="0.25">
      <c r="A13" s="27">
        <v>7</v>
      </c>
      <c r="B13" s="27">
        <v>391160</v>
      </c>
      <c r="C13" s="11" t="s">
        <v>32</v>
      </c>
      <c r="D13" s="28">
        <v>154</v>
      </c>
      <c r="E13" s="29">
        <v>29938.477800000001</v>
      </c>
      <c r="F13" s="28"/>
      <c r="G13" s="29"/>
      <c r="H13" s="6"/>
      <c r="I13" s="3">
        <f t="shared" si="0"/>
        <v>154</v>
      </c>
      <c r="J13" s="5">
        <f t="shared" si="1"/>
        <v>29938.477800000001</v>
      </c>
    </row>
    <row r="14" spans="1:10" ht="15.75" x14ac:dyDescent="0.25">
      <c r="A14" s="27">
        <v>8</v>
      </c>
      <c r="B14" s="27">
        <v>391240</v>
      </c>
      <c r="C14" s="11" t="s">
        <v>3</v>
      </c>
      <c r="D14" s="28">
        <v>3607</v>
      </c>
      <c r="E14" s="29">
        <v>121223.9773</v>
      </c>
      <c r="F14" s="28"/>
      <c r="G14" s="29"/>
      <c r="I14" s="3">
        <f t="shared" si="0"/>
        <v>3607</v>
      </c>
      <c r="J14" s="5">
        <f t="shared" si="1"/>
        <v>121223.9773</v>
      </c>
    </row>
    <row r="15" spans="1:10" ht="15.75" x14ac:dyDescent="0.25">
      <c r="A15" s="27">
        <v>9</v>
      </c>
      <c r="B15" s="27">
        <v>390100</v>
      </c>
      <c r="C15" s="11" t="s">
        <v>2</v>
      </c>
      <c r="D15" s="28"/>
      <c r="E15" s="29"/>
      <c r="F15" s="28">
        <v>648</v>
      </c>
      <c r="G15" s="29">
        <v>126156.9362</v>
      </c>
      <c r="H15" s="6"/>
      <c r="I15" s="3">
        <f t="shared" si="0"/>
        <v>648</v>
      </c>
      <c r="J15" s="5">
        <f t="shared" si="1"/>
        <v>126156.9362</v>
      </c>
    </row>
    <row r="16" spans="1:10" ht="16.5" customHeight="1" x14ac:dyDescent="0.25">
      <c r="A16" s="27">
        <v>10</v>
      </c>
      <c r="B16" s="27">
        <v>390200</v>
      </c>
      <c r="C16" s="11" t="s">
        <v>19</v>
      </c>
      <c r="D16" s="28"/>
      <c r="E16" s="29"/>
      <c r="F16" s="28">
        <v>182</v>
      </c>
      <c r="G16" s="29">
        <v>11751.91836</v>
      </c>
      <c r="I16" s="3">
        <f t="shared" si="0"/>
        <v>182</v>
      </c>
      <c r="J16" s="5">
        <f t="shared" si="1"/>
        <v>11751.91836</v>
      </c>
    </row>
    <row r="17" spans="1:10" ht="16.5" customHeight="1" x14ac:dyDescent="0.25">
      <c r="A17" s="27">
        <v>11</v>
      </c>
      <c r="B17" s="27">
        <v>390160</v>
      </c>
      <c r="C17" s="11" t="s">
        <v>20</v>
      </c>
      <c r="D17" s="28"/>
      <c r="E17" s="29"/>
      <c r="F17" s="28">
        <v>216</v>
      </c>
      <c r="G17" s="29">
        <v>7643.41723</v>
      </c>
      <c r="I17" s="3">
        <f t="shared" si="0"/>
        <v>216</v>
      </c>
      <c r="J17" s="5">
        <f t="shared" si="1"/>
        <v>7643.41723</v>
      </c>
    </row>
    <row r="18" spans="1:10" ht="16.5" customHeight="1" x14ac:dyDescent="0.25">
      <c r="A18" s="27">
        <v>12</v>
      </c>
      <c r="B18" s="27">
        <v>390210</v>
      </c>
      <c r="C18" s="11" t="s">
        <v>21</v>
      </c>
      <c r="D18" s="28"/>
      <c r="E18" s="29"/>
      <c r="F18" s="28">
        <v>34</v>
      </c>
      <c r="G18" s="29">
        <v>1372.85061</v>
      </c>
      <c r="I18" s="3">
        <f t="shared" si="0"/>
        <v>34</v>
      </c>
      <c r="J18" s="5">
        <f t="shared" si="1"/>
        <v>1372.85061</v>
      </c>
    </row>
    <row r="19" spans="1:10" ht="16.5" customHeight="1" x14ac:dyDescent="0.25">
      <c r="A19" s="27">
        <v>13</v>
      </c>
      <c r="B19" s="27">
        <v>390230</v>
      </c>
      <c r="C19" s="11" t="s">
        <v>22</v>
      </c>
      <c r="D19" s="28"/>
      <c r="E19" s="29"/>
      <c r="F19" s="28">
        <v>10</v>
      </c>
      <c r="G19" s="29">
        <v>2816.2893300000001</v>
      </c>
      <c r="I19" s="3">
        <f t="shared" si="0"/>
        <v>10</v>
      </c>
      <c r="J19" s="5">
        <f t="shared" si="1"/>
        <v>2816.2893300000001</v>
      </c>
    </row>
    <row r="20" spans="1:10" ht="16.5" customHeight="1" x14ac:dyDescent="0.25">
      <c r="A20" s="27">
        <v>14</v>
      </c>
      <c r="B20" s="27">
        <v>390290</v>
      </c>
      <c r="C20" s="11" t="s">
        <v>23</v>
      </c>
      <c r="D20" s="28"/>
      <c r="E20" s="29"/>
      <c r="F20" s="28">
        <v>90</v>
      </c>
      <c r="G20" s="29">
        <v>4143.8588900000004</v>
      </c>
      <c r="I20" s="3">
        <f t="shared" si="0"/>
        <v>90</v>
      </c>
      <c r="J20" s="5">
        <f t="shared" si="1"/>
        <v>4143.8588900000004</v>
      </c>
    </row>
    <row r="21" spans="1:10" ht="16.5" customHeight="1" x14ac:dyDescent="0.25">
      <c r="A21" s="27">
        <v>15</v>
      </c>
      <c r="B21" s="27">
        <v>390250</v>
      </c>
      <c r="C21" s="11" t="s">
        <v>24</v>
      </c>
      <c r="D21" s="28"/>
      <c r="E21" s="29"/>
      <c r="F21" s="28">
        <v>25</v>
      </c>
      <c r="G21" s="29">
        <v>1120.5660800000001</v>
      </c>
      <c r="I21" s="3">
        <f t="shared" si="0"/>
        <v>25</v>
      </c>
      <c r="J21" s="5">
        <f t="shared" si="1"/>
        <v>1120.5660800000001</v>
      </c>
    </row>
    <row r="22" spans="1:10" ht="15.75" x14ac:dyDescent="0.25">
      <c r="A22" s="27">
        <v>16</v>
      </c>
      <c r="B22" s="27">
        <v>390480</v>
      </c>
      <c r="C22" s="20" t="s">
        <v>13</v>
      </c>
      <c r="D22" s="28"/>
      <c r="E22" s="29"/>
      <c r="F22" s="30">
        <v>166</v>
      </c>
      <c r="G22" s="31">
        <v>14159.56388</v>
      </c>
      <c r="I22" s="3">
        <f t="shared" si="0"/>
        <v>166</v>
      </c>
      <c r="J22" s="5">
        <f t="shared" si="1"/>
        <v>14159.56388</v>
      </c>
    </row>
    <row r="23" spans="1:10" ht="15.75" x14ac:dyDescent="0.25">
      <c r="A23" s="27">
        <v>17</v>
      </c>
      <c r="B23" s="27">
        <v>390180</v>
      </c>
      <c r="C23" s="11" t="s">
        <v>26</v>
      </c>
      <c r="D23" s="28"/>
      <c r="E23" s="29"/>
      <c r="F23" s="28">
        <v>30</v>
      </c>
      <c r="G23" s="29">
        <v>2957.9560000000001</v>
      </c>
      <c r="I23" s="3">
        <f t="shared" si="0"/>
        <v>30</v>
      </c>
      <c r="J23" s="5">
        <f t="shared" si="1"/>
        <v>2957.9560000000001</v>
      </c>
    </row>
    <row r="24" spans="1:10" ht="15" customHeight="1" x14ac:dyDescent="0.25">
      <c r="A24" s="27">
        <v>18</v>
      </c>
      <c r="B24" s="27">
        <v>390270</v>
      </c>
      <c r="C24" s="11" t="s">
        <v>25</v>
      </c>
      <c r="D24" s="28"/>
      <c r="E24" s="29"/>
      <c r="F24" s="28">
        <v>18</v>
      </c>
      <c r="G24" s="29">
        <v>846.62962000000005</v>
      </c>
      <c r="I24" s="3">
        <f t="shared" si="0"/>
        <v>18</v>
      </c>
      <c r="J24" s="5">
        <f t="shared" si="1"/>
        <v>846.62962000000005</v>
      </c>
    </row>
    <row r="25" spans="1:10" ht="15.75" x14ac:dyDescent="0.25">
      <c r="A25" s="27">
        <v>19</v>
      </c>
      <c r="B25" s="27">
        <v>390285</v>
      </c>
      <c r="C25" s="11" t="s">
        <v>27</v>
      </c>
      <c r="D25" s="28">
        <v>81</v>
      </c>
      <c r="E25" s="29">
        <v>10398.0867</v>
      </c>
      <c r="F25" s="28"/>
      <c r="G25" s="29"/>
      <c r="I25" s="3">
        <f t="shared" si="0"/>
        <v>81</v>
      </c>
      <c r="J25" s="5">
        <f t="shared" si="1"/>
        <v>10398.0867</v>
      </c>
    </row>
    <row r="26" spans="1:10" ht="15.75" x14ac:dyDescent="0.25">
      <c r="A26" s="27">
        <v>20</v>
      </c>
      <c r="B26" s="27">
        <v>392360</v>
      </c>
      <c r="C26" s="11" t="s">
        <v>1</v>
      </c>
      <c r="D26" s="28"/>
      <c r="E26" s="29"/>
      <c r="F26" s="28">
        <v>25</v>
      </c>
      <c r="G26" s="29">
        <v>1561.7274600000001</v>
      </c>
      <c r="I26" s="3">
        <f t="shared" si="0"/>
        <v>25</v>
      </c>
      <c r="J26" s="5">
        <f t="shared" si="1"/>
        <v>1561.7274600000001</v>
      </c>
    </row>
    <row r="27" spans="1:10" s="4" customFormat="1" ht="27" customHeight="1" x14ac:dyDescent="0.25">
      <c r="A27" s="10"/>
      <c r="B27" s="10"/>
      <c r="C27" s="11"/>
      <c r="D27" s="12"/>
      <c r="E27" s="13"/>
      <c r="F27" s="12"/>
      <c r="G27" s="13"/>
      <c r="H27" s="6"/>
      <c r="I27" s="3">
        <f t="shared" si="0"/>
        <v>0</v>
      </c>
      <c r="J27" s="5">
        <f t="shared" si="1"/>
        <v>0</v>
      </c>
    </row>
    <row r="28" spans="1:10" s="4" customFormat="1" ht="27" customHeight="1" x14ac:dyDescent="0.25">
      <c r="A28" s="14"/>
      <c r="B28" s="15"/>
      <c r="C28" s="15" t="s">
        <v>0</v>
      </c>
      <c r="D28" s="16">
        <f>SUM(D7:D27)</f>
        <v>10551</v>
      </c>
      <c r="E28" s="17">
        <f t="shared" ref="E28:G28" si="2">SUM(E7:E27)</f>
        <v>940817.80160000001</v>
      </c>
      <c r="F28" s="16">
        <f t="shared" si="2"/>
        <v>1676</v>
      </c>
      <c r="G28" s="18">
        <f t="shared" si="2"/>
        <v>183811.09432999999</v>
      </c>
      <c r="H28" s="6"/>
      <c r="I28" s="21">
        <f>SUM(I7:I27)</f>
        <v>12227</v>
      </c>
      <c r="J28" s="6">
        <f>SUM(J7:J27)</f>
        <v>1124628.8959300006</v>
      </c>
    </row>
    <row r="29" spans="1:10" ht="27" customHeight="1" x14ac:dyDescent="0.25">
      <c r="C29" s="9"/>
      <c r="F29" s="7"/>
      <c r="G29" s="8"/>
      <c r="J29" s="5"/>
    </row>
    <row r="30" spans="1:10" ht="27" customHeight="1" x14ac:dyDescent="0.25">
      <c r="C30" s="9"/>
      <c r="F30" s="7"/>
      <c r="G30" s="8"/>
    </row>
    <row r="31" spans="1:10" ht="27" customHeight="1" x14ac:dyDescent="0.25">
      <c r="F31" s="7"/>
      <c r="G31" s="8"/>
    </row>
  </sheetData>
  <mergeCells count="2">
    <mergeCell ref="A4:G4"/>
    <mergeCell ref="A5:G5"/>
  </mergeCells>
  <pageMargins left="0.78740157480314965" right="0.19685039370078741" top="0.39370078740157483" bottom="0.39370078740157483" header="0" footer="0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КС СБ</vt:lpstr>
      <vt:lpstr>КС СБ_план</vt:lpstr>
      <vt:lpstr>'КС СБ'!Заголовки_для_печати</vt:lpstr>
      <vt:lpstr>'КС СБ_план'!Заголовки_для_печати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2022-08-31T08:32:53Z</cp:lastPrinted>
  <dcterms:created xsi:type="dcterms:W3CDTF">2020-01-28T11:52:25Z</dcterms:created>
  <dcterms:modified xsi:type="dcterms:W3CDTF">2024-03-04T11:01:52Z</dcterms:modified>
</cp:coreProperties>
</file>